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5" windowWidth="15480" windowHeight="11640"/>
  </bookViews>
  <sheets>
    <sheet name="Ark1" sheetId="3" r:id="rId1"/>
    <sheet name="Ark3" sheetId="1" r:id="rId2"/>
    <sheet name="Ark2" sheetId="2" r:id="rId3"/>
    <sheet name="Ark4" sheetId="4" r:id="rId4"/>
  </sheets>
  <calcPr calcId="145621"/>
</workbook>
</file>

<file path=xl/calcChain.xml><?xml version="1.0" encoding="utf-8"?>
<calcChain xmlns="http://schemas.openxmlformats.org/spreadsheetml/2006/main">
  <c r="F42" i="3" l="1"/>
  <c r="E42" i="3"/>
  <c r="F49" i="3"/>
  <c r="H41" i="3"/>
  <c r="E51" i="3" l="1"/>
  <c r="F52" i="3"/>
  <c r="F50" i="3"/>
  <c r="E48" i="3"/>
  <c r="F47" i="3"/>
  <c r="F46" i="3"/>
  <c r="F53" i="3" s="1"/>
  <c r="E45" i="3"/>
  <c r="F8" i="3"/>
  <c r="E9" i="3" s="1"/>
  <c r="H11" i="3" s="1"/>
  <c r="H15" i="3" s="1"/>
  <c r="H17" i="3" s="1"/>
  <c r="H20" i="3" s="1"/>
  <c r="H22" i="3" s="1"/>
  <c r="H23" i="3" s="1"/>
  <c r="H25" i="3" s="1"/>
  <c r="H29" i="3" s="1"/>
  <c r="H33" i="3" s="1"/>
  <c r="H34" i="3" s="1"/>
  <c r="E8" i="3"/>
  <c r="E53" i="3" l="1"/>
  <c r="F54" i="3" s="1"/>
</calcChain>
</file>

<file path=xl/sharedStrings.xml><?xml version="1.0" encoding="utf-8"?>
<sst xmlns="http://schemas.openxmlformats.org/spreadsheetml/2006/main" count="56" uniqueCount="39">
  <si>
    <t>INNTEKTER</t>
  </si>
  <si>
    <t>UTGIFTER</t>
  </si>
  <si>
    <t>Bankgebyrer</t>
  </si>
  <si>
    <t>REGNSKAP 1. JUNI 2011  -  31. MAI 2012</t>
  </si>
  <si>
    <t>Dato</t>
  </si>
  <si>
    <t>Banksaldo inn</t>
  </si>
  <si>
    <t>Kostnader forrige år betalt i juni</t>
  </si>
  <si>
    <t>Banksaldo start dette driftsåret</t>
  </si>
  <si>
    <t>Medlemskontinget/løypeavgift</t>
  </si>
  <si>
    <t xml:space="preserve">Månedlig </t>
  </si>
  <si>
    <t>Banksaldo</t>
  </si>
  <si>
    <t>Utgående</t>
  </si>
  <si>
    <t>Tilskudd fra Ringsaker kommune</t>
  </si>
  <si>
    <t>Porto (Utlegg Rita)</t>
  </si>
  <si>
    <t>Materiell til dugnaden</t>
  </si>
  <si>
    <t>Adm. Avgift medlemservice Mamut</t>
  </si>
  <si>
    <t>Renteinntekter konto</t>
  </si>
  <si>
    <t>Brønnøysund, Frivillighetsregisteret</t>
  </si>
  <si>
    <r>
      <rPr>
        <b/>
        <sz val="11"/>
        <color theme="1"/>
        <rFont val="Calibri"/>
        <family val="2"/>
        <scheme val="minor"/>
      </rPr>
      <t>Skisporet</t>
    </r>
    <r>
      <rPr>
        <sz val="11"/>
        <color theme="1"/>
        <rFont val="Calibri"/>
        <family val="2"/>
        <scheme val="minor"/>
      </rPr>
      <t>, Åstdalen Turløyper</t>
    </r>
  </si>
  <si>
    <r>
      <t xml:space="preserve">Åstdalen Turløyper, </t>
    </r>
    <r>
      <rPr>
        <b/>
        <sz val="11"/>
        <color theme="1"/>
        <rFont val="Calibri"/>
        <family val="2"/>
        <scheme val="minor"/>
      </rPr>
      <t>løypekjøring</t>
    </r>
  </si>
  <si>
    <t>Kostnader dette driftsår, betalt i neste.(Juni)</t>
  </si>
  <si>
    <t>Medalje til påskeskirennet</t>
  </si>
  <si>
    <t>Multi-Bygg, Materialer impregnert</t>
  </si>
  <si>
    <t>Dobb. Bet.</t>
  </si>
  <si>
    <r>
      <rPr>
        <b/>
        <sz val="11"/>
        <color theme="1"/>
        <rFont val="Calibri"/>
        <family val="2"/>
        <scheme val="minor"/>
      </rPr>
      <t>Frivillighetsreg</t>
    </r>
    <r>
      <rPr>
        <sz val="11"/>
        <color theme="1"/>
        <rFont val="Calibri"/>
        <family val="2"/>
        <scheme val="minor"/>
      </rPr>
      <t>. Bet. Av Arnfinn</t>
    </r>
  </si>
  <si>
    <t>SUM - Medlemskont. Og løypeavgifter</t>
  </si>
  <si>
    <t>SUM - Bankgebyrer</t>
  </si>
  <si>
    <t>SUM - Porto utgifter</t>
  </si>
  <si>
    <t>SUM - Tlskudd Kommunen</t>
  </si>
  <si>
    <t>SUM - Adm. Avg, Brønnøys., Påskerenn etc.</t>
  </si>
  <si>
    <t>SUM Inntekter / Kostnader</t>
  </si>
  <si>
    <t>SUM - renteinntekter</t>
  </si>
  <si>
    <t>Utkjøring av materialer, Røde Kors</t>
  </si>
  <si>
    <t>Tilskudd Br.dal Røde Kors</t>
  </si>
  <si>
    <t>SUM - Åstdalen, løypekjør., Skisporet</t>
  </si>
  <si>
    <t>SUM -  Materialer, kjøring, tilskudd</t>
  </si>
  <si>
    <t>SUMMER</t>
  </si>
  <si>
    <t>Underskudd inkl. tilskudd</t>
  </si>
  <si>
    <t>Øyungen Vel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</si>
</sst>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 * #,##0.00_ ;_ * \-#,##0.00_ ;_ * &quot;-&quot;??_ ;_ @_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4" fillId="0" borderId="0" xfId="0" applyFont="1"/>
    <xf numFmtId="0" fontId="5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43" fontId="0" fillId="0" borderId="0" xfId="1" applyFont="1"/>
    <xf numFmtId="43" fontId="0" fillId="0" borderId="1" xfId="1" applyFont="1" applyBorder="1"/>
    <xf numFmtId="0" fontId="2" fillId="0" borderId="0" xfId="0" applyFont="1"/>
    <xf numFmtId="43" fontId="3" fillId="0" borderId="0" xfId="1" applyFont="1" applyBorder="1"/>
    <xf numFmtId="43" fontId="3" fillId="0" borderId="0" xfId="1" applyFont="1"/>
    <xf numFmtId="14" fontId="0" fillId="0" borderId="0" xfId="0" applyNumberFormat="1"/>
    <xf numFmtId="43" fontId="0" fillId="0" borderId="2" xfId="1" applyFont="1" applyBorder="1"/>
    <xf numFmtId="43" fontId="0" fillId="0" borderId="0" xfId="0" applyNumberFormat="1"/>
    <xf numFmtId="43" fontId="3" fillId="0" borderId="0" xfId="0" applyNumberFormat="1" applyFont="1"/>
    <xf numFmtId="43" fontId="0" fillId="0" borderId="0" xfId="0" applyNumberFormat="1" applyFont="1"/>
    <xf numFmtId="43" fontId="0" fillId="0" borderId="1" xfId="0" applyNumberFormat="1" applyBorder="1"/>
    <xf numFmtId="43" fontId="0" fillId="0" borderId="3" xfId="1" applyFont="1" applyBorder="1"/>
    <xf numFmtId="43" fontId="0" fillId="0" borderId="4" xfId="1" applyFont="1" applyBorder="1"/>
    <xf numFmtId="43" fontId="0" fillId="0" borderId="0" xfId="0" applyNumberFormat="1" applyBorder="1"/>
    <xf numFmtId="0" fontId="0" fillId="0" borderId="1" xfId="0" applyBorder="1"/>
  </cellXfs>
  <cellStyles count="2">
    <cellStyle name="K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4"/>
  <sheetViews>
    <sheetView tabSelected="1" workbookViewId="0">
      <selection activeCell="A3" sqref="A3"/>
    </sheetView>
  </sheetViews>
  <sheetFormatPr baseColWidth="10" defaultRowHeight="15" x14ac:dyDescent="0.25"/>
  <sheetData>
    <row r="1" spans="1:8" ht="18.75" x14ac:dyDescent="0.3">
      <c r="A1" s="2" t="s">
        <v>3</v>
      </c>
      <c r="H1" t="s">
        <v>11</v>
      </c>
    </row>
    <row r="2" spans="1:8" ht="18.75" x14ac:dyDescent="0.3">
      <c r="A2" s="2" t="s">
        <v>38</v>
      </c>
      <c r="H2" t="s">
        <v>9</v>
      </c>
    </row>
    <row r="3" spans="1:8" x14ac:dyDescent="0.25">
      <c r="A3" t="s">
        <v>4</v>
      </c>
      <c r="E3" s="4" t="s">
        <v>0</v>
      </c>
      <c r="F3" s="4" t="s">
        <v>1</v>
      </c>
      <c r="H3" t="s">
        <v>10</v>
      </c>
    </row>
    <row r="4" spans="1:8" x14ac:dyDescent="0.25">
      <c r="A4" s="10">
        <v>40694</v>
      </c>
      <c r="B4" t="s">
        <v>5</v>
      </c>
      <c r="E4" s="5">
        <v>105344.88</v>
      </c>
      <c r="F4" s="5"/>
    </row>
    <row r="5" spans="1:8" x14ac:dyDescent="0.25">
      <c r="A5" s="10">
        <v>40695</v>
      </c>
      <c r="B5" t="s">
        <v>6</v>
      </c>
      <c r="E5" s="5"/>
      <c r="F5" s="5">
        <v>4000</v>
      </c>
    </row>
    <row r="6" spans="1:8" x14ac:dyDescent="0.25">
      <c r="A6" s="10">
        <v>40701</v>
      </c>
      <c r="B6" t="s">
        <v>6</v>
      </c>
      <c r="E6" s="5"/>
      <c r="F6" s="5">
        <v>2000</v>
      </c>
    </row>
    <row r="7" spans="1:8" x14ac:dyDescent="0.25">
      <c r="A7" s="10">
        <v>40703</v>
      </c>
      <c r="B7" t="s">
        <v>6</v>
      </c>
      <c r="E7" s="6"/>
      <c r="F7" s="6">
        <v>378</v>
      </c>
    </row>
    <row r="8" spans="1:8" x14ac:dyDescent="0.25">
      <c r="E8" s="11">
        <f>SUM(E4:E7)</f>
        <v>105344.88</v>
      </c>
      <c r="F8" s="11">
        <f>SUM(F4:F7)</f>
        <v>6378</v>
      </c>
    </row>
    <row r="9" spans="1:8" x14ac:dyDescent="0.25">
      <c r="B9" t="s">
        <v>7</v>
      </c>
      <c r="E9" s="9">
        <f>E8-F8</f>
        <v>98966.88</v>
      </c>
      <c r="F9" s="5"/>
    </row>
    <row r="10" spans="1:8" x14ac:dyDescent="0.25">
      <c r="A10" s="10">
        <v>40709</v>
      </c>
      <c r="B10" t="s">
        <v>8</v>
      </c>
      <c r="E10" s="5">
        <v>700</v>
      </c>
      <c r="F10" s="5"/>
    </row>
    <row r="11" spans="1:8" x14ac:dyDescent="0.25">
      <c r="A11" s="10">
        <v>40724</v>
      </c>
      <c r="B11" t="s">
        <v>2</v>
      </c>
      <c r="E11" s="5"/>
      <c r="F11" s="5">
        <v>9</v>
      </c>
      <c r="H11" s="12">
        <f>E9+E10-F11</f>
        <v>99657.88</v>
      </c>
    </row>
    <row r="12" spans="1:8" x14ac:dyDescent="0.25">
      <c r="A12" s="10">
        <v>40731</v>
      </c>
      <c r="B12" t="s">
        <v>13</v>
      </c>
      <c r="E12" s="5"/>
      <c r="F12" s="5">
        <v>378</v>
      </c>
    </row>
    <row r="13" spans="1:8" x14ac:dyDescent="0.25">
      <c r="A13" s="10">
        <v>40739</v>
      </c>
      <c r="B13" t="s">
        <v>8</v>
      </c>
      <c r="E13" s="5">
        <v>1200</v>
      </c>
      <c r="F13" s="5"/>
    </row>
    <row r="14" spans="1:8" x14ac:dyDescent="0.25">
      <c r="A14" s="10">
        <v>40739</v>
      </c>
      <c r="B14" t="s">
        <v>12</v>
      </c>
      <c r="E14" s="5">
        <v>20000</v>
      </c>
      <c r="F14" s="5"/>
    </row>
    <row r="15" spans="1:8" x14ac:dyDescent="0.25">
      <c r="A15" s="10">
        <v>40753</v>
      </c>
      <c r="B15" t="s">
        <v>2</v>
      </c>
      <c r="E15" s="5"/>
      <c r="F15" s="5">
        <v>3</v>
      </c>
      <c r="H15" s="12">
        <f>H11+E13+E14-F12-F15</f>
        <v>120476.88</v>
      </c>
    </row>
    <row r="16" spans="1:8" x14ac:dyDescent="0.25">
      <c r="A16" s="10">
        <v>40799</v>
      </c>
      <c r="B16" t="s">
        <v>13</v>
      </c>
      <c r="E16" s="5"/>
      <c r="F16" s="5">
        <v>378</v>
      </c>
    </row>
    <row r="17" spans="1:8" x14ac:dyDescent="0.25">
      <c r="A17" s="10">
        <v>40816</v>
      </c>
      <c r="B17" t="s">
        <v>2</v>
      </c>
      <c r="E17" s="5"/>
      <c r="F17" s="5">
        <v>3</v>
      </c>
      <c r="H17" s="12">
        <f>H15-F16-F17</f>
        <v>120095.88</v>
      </c>
    </row>
    <row r="18" spans="1:8" x14ac:dyDescent="0.25">
      <c r="A18" s="10">
        <v>40834</v>
      </c>
      <c r="B18" t="s">
        <v>14</v>
      </c>
      <c r="E18" s="5"/>
      <c r="F18" s="5">
        <v>542.55999999999995</v>
      </c>
    </row>
    <row r="19" spans="1:8" x14ac:dyDescent="0.25">
      <c r="A19" s="10">
        <v>40844</v>
      </c>
      <c r="B19" t="s">
        <v>8</v>
      </c>
      <c r="E19" s="5">
        <v>700</v>
      </c>
      <c r="F19" s="5"/>
    </row>
    <row r="20" spans="1:8" x14ac:dyDescent="0.25">
      <c r="A20" s="10">
        <v>40847</v>
      </c>
      <c r="B20" t="s">
        <v>2</v>
      </c>
      <c r="E20" s="5"/>
      <c r="F20" s="5">
        <v>3</v>
      </c>
      <c r="H20" s="12">
        <f>H17-F18+E19-F20</f>
        <v>120250.32</v>
      </c>
    </row>
    <row r="21" spans="1:8" x14ac:dyDescent="0.25">
      <c r="A21" s="10">
        <v>40848</v>
      </c>
      <c r="B21" t="s">
        <v>15</v>
      </c>
      <c r="E21" s="5"/>
      <c r="F21" s="5">
        <v>1473.75</v>
      </c>
    </row>
    <row r="22" spans="1:8" x14ac:dyDescent="0.25">
      <c r="A22" s="10">
        <v>40877</v>
      </c>
      <c r="B22" t="s">
        <v>2</v>
      </c>
      <c r="E22" s="5"/>
      <c r="F22" s="5">
        <v>2</v>
      </c>
      <c r="H22" s="12">
        <f>H20-F21-F22</f>
        <v>118774.57</v>
      </c>
    </row>
    <row r="23" spans="1:8" x14ac:dyDescent="0.25">
      <c r="A23" s="10">
        <v>40908</v>
      </c>
      <c r="B23" t="s">
        <v>16</v>
      </c>
      <c r="E23" s="5">
        <v>109.25</v>
      </c>
      <c r="F23" s="5"/>
      <c r="H23" s="13">
        <f>H22+E23</f>
        <v>118883.82</v>
      </c>
    </row>
    <row r="24" spans="1:8" x14ac:dyDescent="0.25">
      <c r="A24" s="10">
        <v>40966</v>
      </c>
      <c r="B24" t="s">
        <v>19</v>
      </c>
      <c r="E24" s="5"/>
      <c r="F24" s="5">
        <v>57150</v>
      </c>
    </row>
    <row r="25" spans="1:8" x14ac:dyDescent="0.25">
      <c r="A25" s="10">
        <v>40968</v>
      </c>
      <c r="B25" t="s">
        <v>2</v>
      </c>
      <c r="E25" s="5"/>
      <c r="F25" s="5">
        <v>3</v>
      </c>
      <c r="H25" s="12">
        <f>H23-F24-F25</f>
        <v>61730.820000000007</v>
      </c>
    </row>
    <row r="26" spans="1:8" x14ac:dyDescent="0.25">
      <c r="A26" s="10">
        <v>40994</v>
      </c>
      <c r="B26" t="s">
        <v>17</v>
      </c>
      <c r="E26" s="5"/>
      <c r="F26" s="5">
        <v>135</v>
      </c>
    </row>
    <row r="27" spans="1:8" x14ac:dyDescent="0.25">
      <c r="A27" s="10">
        <v>40994</v>
      </c>
      <c r="B27" t="s">
        <v>13</v>
      </c>
      <c r="E27" s="5"/>
      <c r="F27" s="5">
        <v>437</v>
      </c>
    </row>
    <row r="28" spans="1:8" x14ac:dyDescent="0.25">
      <c r="A28" s="10">
        <v>40998</v>
      </c>
      <c r="B28" t="s">
        <v>8</v>
      </c>
      <c r="E28" s="5">
        <v>872</v>
      </c>
      <c r="F28" s="5"/>
    </row>
    <row r="29" spans="1:8" x14ac:dyDescent="0.25">
      <c r="A29" s="10">
        <v>40998</v>
      </c>
      <c r="B29" t="s">
        <v>2</v>
      </c>
      <c r="E29" s="5"/>
      <c r="F29" s="5">
        <v>5</v>
      </c>
      <c r="H29" s="12">
        <f>H25-F26-F27+E28-F29</f>
        <v>62025.820000000007</v>
      </c>
    </row>
    <row r="30" spans="1:8" x14ac:dyDescent="0.25">
      <c r="A30" s="10">
        <v>41012</v>
      </c>
      <c r="B30" t="s">
        <v>8</v>
      </c>
      <c r="E30" s="5">
        <v>47200</v>
      </c>
      <c r="F30" s="5"/>
    </row>
    <row r="31" spans="1:8" x14ac:dyDescent="0.25">
      <c r="A31" s="10">
        <v>41019</v>
      </c>
      <c r="B31" t="s">
        <v>18</v>
      </c>
      <c r="E31" s="5"/>
      <c r="F31" s="5">
        <v>2200</v>
      </c>
    </row>
    <row r="32" spans="1:8" x14ac:dyDescent="0.25">
      <c r="A32" s="10">
        <v>41029</v>
      </c>
      <c r="B32" t="s">
        <v>8</v>
      </c>
      <c r="E32" s="5">
        <v>15000</v>
      </c>
      <c r="F32" s="5"/>
    </row>
    <row r="33" spans="1:8" x14ac:dyDescent="0.25">
      <c r="A33" s="10">
        <v>41029</v>
      </c>
      <c r="B33" t="s">
        <v>2</v>
      </c>
      <c r="E33" s="5"/>
      <c r="F33" s="5">
        <v>3</v>
      </c>
      <c r="H33" s="14">
        <f>H29+E30-F31+E32-F33</f>
        <v>122022.82</v>
      </c>
    </row>
    <row r="34" spans="1:8" x14ac:dyDescent="0.25">
      <c r="A34" s="10">
        <v>41044</v>
      </c>
      <c r="B34" t="s">
        <v>8</v>
      </c>
      <c r="E34" s="5">
        <v>2300</v>
      </c>
      <c r="F34" s="5"/>
      <c r="H34" s="13">
        <f>H33+E34</f>
        <v>124322.82</v>
      </c>
    </row>
    <row r="35" spans="1:8" x14ac:dyDescent="0.25">
      <c r="E35" s="5"/>
      <c r="F35" s="5"/>
    </row>
    <row r="36" spans="1:8" x14ac:dyDescent="0.25">
      <c r="B36" s="3" t="s">
        <v>20</v>
      </c>
      <c r="E36" s="5"/>
      <c r="F36" s="5"/>
    </row>
    <row r="37" spans="1:8" x14ac:dyDescent="0.25">
      <c r="A37" s="10">
        <v>41064</v>
      </c>
      <c r="B37" t="s">
        <v>21</v>
      </c>
      <c r="E37" s="5"/>
      <c r="F37" s="5">
        <v>1023</v>
      </c>
    </row>
    <row r="38" spans="1:8" x14ac:dyDescent="0.25">
      <c r="A38" s="10">
        <v>41064</v>
      </c>
      <c r="B38" t="s">
        <v>22</v>
      </c>
      <c r="E38" s="5"/>
      <c r="F38" s="5">
        <v>15782.5</v>
      </c>
    </row>
    <row r="39" spans="1:8" x14ac:dyDescent="0.25">
      <c r="A39" s="10">
        <v>41064</v>
      </c>
      <c r="B39" t="s">
        <v>24</v>
      </c>
      <c r="E39" s="5"/>
      <c r="F39" s="5">
        <v>135</v>
      </c>
      <c r="G39" t="s">
        <v>23</v>
      </c>
    </row>
    <row r="40" spans="1:8" x14ac:dyDescent="0.25">
      <c r="A40" s="10">
        <v>41073</v>
      </c>
      <c r="B40" t="s">
        <v>32</v>
      </c>
      <c r="E40" s="5"/>
      <c r="F40" s="5">
        <v>8000</v>
      </c>
    </row>
    <row r="41" spans="1:8" x14ac:dyDescent="0.25">
      <c r="A41" s="10">
        <v>41073</v>
      </c>
      <c r="B41" t="s">
        <v>33</v>
      </c>
      <c r="E41" s="6"/>
      <c r="F41" s="6">
        <v>4000</v>
      </c>
      <c r="H41" s="15">
        <f>H34-F37-F38-F39-F40-F41</f>
        <v>95382.32</v>
      </c>
    </row>
    <row r="42" spans="1:8" x14ac:dyDescent="0.25">
      <c r="A42" s="10"/>
      <c r="D42" s="19" t="s">
        <v>36</v>
      </c>
      <c r="E42" s="6">
        <f>SUM(E10:E41)</f>
        <v>88081.25</v>
      </c>
      <c r="F42" s="6">
        <f>SUM(F10:F41)</f>
        <v>91665.81</v>
      </c>
      <c r="H42" s="18"/>
    </row>
    <row r="43" spans="1:8" x14ac:dyDescent="0.25">
      <c r="A43" s="10"/>
      <c r="E43" s="5"/>
      <c r="F43" s="5"/>
      <c r="H43" s="18"/>
    </row>
    <row r="44" spans="1:8" x14ac:dyDescent="0.25">
      <c r="E44" s="5"/>
      <c r="F44" s="5"/>
    </row>
    <row r="45" spans="1:8" x14ac:dyDescent="0.25">
      <c r="A45" t="s">
        <v>25</v>
      </c>
      <c r="E45" s="5">
        <f>E10+E13+E19+E28+E30+E32+E34</f>
        <v>67972</v>
      </c>
      <c r="F45" s="5"/>
    </row>
    <row r="46" spans="1:8" x14ac:dyDescent="0.25">
      <c r="A46" t="s">
        <v>26</v>
      </c>
      <c r="E46" s="5"/>
      <c r="F46" s="5">
        <f>F11+F15+F17+F20+F22+F25+F29+F33</f>
        <v>31</v>
      </c>
    </row>
    <row r="47" spans="1:8" x14ac:dyDescent="0.25">
      <c r="A47" t="s">
        <v>27</v>
      </c>
      <c r="E47" s="5"/>
      <c r="F47" s="5">
        <f>F12+F16+F27</f>
        <v>1193</v>
      </c>
    </row>
    <row r="48" spans="1:8" x14ac:dyDescent="0.25">
      <c r="A48" t="s">
        <v>28</v>
      </c>
      <c r="E48" s="5">
        <f>E14</f>
        <v>20000</v>
      </c>
      <c r="F48" s="5"/>
    </row>
    <row r="49" spans="1:6" x14ac:dyDescent="0.25">
      <c r="A49" t="s">
        <v>35</v>
      </c>
      <c r="E49" s="5"/>
      <c r="F49" s="5">
        <f>F18+F38+F40+F41</f>
        <v>28325.059999999998</v>
      </c>
    </row>
    <row r="50" spans="1:6" x14ac:dyDescent="0.25">
      <c r="A50" t="s">
        <v>29</v>
      </c>
      <c r="E50" s="5"/>
      <c r="F50" s="5">
        <f>F21+F26+F37+F39</f>
        <v>2766.75</v>
      </c>
    </row>
    <row r="51" spans="1:6" x14ac:dyDescent="0.25">
      <c r="A51" t="s">
        <v>31</v>
      </c>
      <c r="E51" s="5">
        <f>E23</f>
        <v>109.25</v>
      </c>
      <c r="F51" s="5"/>
    </row>
    <row r="52" spans="1:6" x14ac:dyDescent="0.25">
      <c r="A52" t="s">
        <v>34</v>
      </c>
      <c r="E52" s="6"/>
      <c r="F52" s="6">
        <f>F24+F31</f>
        <v>59350</v>
      </c>
    </row>
    <row r="53" spans="1:6" ht="15.75" thickBot="1" x14ac:dyDescent="0.3">
      <c r="B53" t="s">
        <v>30</v>
      </c>
      <c r="E53" s="16">
        <f>SUM(E45:E52)</f>
        <v>88081.25</v>
      </c>
      <c r="F53" s="16">
        <f>SUM(F45:F52)</f>
        <v>91665.81</v>
      </c>
    </row>
    <row r="54" spans="1:6" ht="15.75" thickTop="1" x14ac:dyDescent="0.25">
      <c r="B54" t="s">
        <v>37</v>
      </c>
      <c r="E54" s="5"/>
      <c r="F54" s="17">
        <f>E53-F53</f>
        <v>-3584.5599999999977</v>
      </c>
    </row>
    <row r="55" spans="1:6" x14ac:dyDescent="0.25">
      <c r="E55" s="5"/>
      <c r="F55" s="5"/>
    </row>
    <row r="56" spans="1:6" x14ac:dyDescent="0.25">
      <c r="E56" s="5"/>
      <c r="F56" s="5"/>
    </row>
    <row r="57" spans="1:6" x14ac:dyDescent="0.25">
      <c r="E57" s="5"/>
      <c r="F57" s="5"/>
    </row>
    <row r="58" spans="1:6" x14ac:dyDescent="0.25">
      <c r="E58" s="5"/>
      <c r="F58" s="5"/>
    </row>
    <row r="59" spans="1:6" x14ac:dyDescent="0.25">
      <c r="E59" s="5"/>
      <c r="F59" s="5"/>
    </row>
    <row r="60" spans="1:6" x14ac:dyDescent="0.25">
      <c r="E60" s="5"/>
      <c r="F60" s="5"/>
    </row>
    <row r="61" spans="1:6" x14ac:dyDescent="0.25">
      <c r="E61" s="5"/>
      <c r="F61" s="5"/>
    </row>
    <row r="62" spans="1:6" x14ac:dyDescent="0.25">
      <c r="E62" s="5"/>
      <c r="F62" s="5"/>
    </row>
    <row r="63" spans="1:6" x14ac:dyDescent="0.25">
      <c r="E63" s="5"/>
      <c r="F63" s="5"/>
    </row>
    <row r="64" spans="1:6" x14ac:dyDescent="0.25">
      <c r="E64" s="5"/>
      <c r="F64" s="5"/>
    </row>
  </sheetData>
  <printOptions gridLines="1"/>
  <pageMargins left="0.51181102362204722" right="0.51181102362204722" top="0.59055118110236227" bottom="0.39370078740157483" header="0.31496062992125984" footer="0.31496062992125984"/>
  <pageSetup paperSize="9" scale="97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23" workbookViewId="0">
      <selection activeCell="C47" sqref="C47"/>
    </sheetView>
  </sheetViews>
  <sheetFormatPr baseColWidth="10" defaultRowHeight="15" x14ac:dyDescent="0.25"/>
  <sheetData/>
  <printOptions gridLines="1"/>
  <pageMargins left="0.70866141732283472" right="0.70866141732283472" top="0.78740157480314965" bottom="0.78740157480314965" header="0.31496062992125984" footer="0.31496062992125984"/>
  <pageSetup paperSize="9" scale="80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7"/>
  <sheetViews>
    <sheetView workbookViewId="0">
      <selection activeCell="B26" sqref="B26:G32"/>
    </sheetView>
  </sheetViews>
  <sheetFormatPr baseColWidth="10" defaultRowHeight="15" x14ac:dyDescent="0.25"/>
  <cols>
    <col min="5" max="6" width="12.7109375" customWidth="1"/>
  </cols>
  <sheetData>
    <row r="2" spans="1:7" ht="26.25" x14ac:dyDescent="0.4">
      <c r="A2" s="1"/>
    </row>
    <row r="4" spans="1:7" ht="18.75" x14ac:dyDescent="0.3">
      <c r="A4" s="2"/>
    </row>
    <row r="6" spans="1:7" x14ac:dyDescent="0.25">
      <c r="F6" s="4"/>
      <c r="G6" s="4"/>
    </row>
    <row r="7" spans="1:7" x14ac:dyDescent="0.25">
      <c r="F7" s="5"/>
      <c r="G7" s="5"/>
    </row>
    <row r="8" spans="1:7" x14ac:dyDescent="0.25">
      <c r="F8" s="5"/>
      <c r="G8" s="5"/>
    </row>
    <row r="9" spans="1:7" x14ac:dyDescent="0.25">
      <c r="F9" s="5"/>
      <c r="G9" s="5"/>
    </row>
    <row r="10" spans="1:7" x14ac:dyDescent="0.25">
      <c r="F10" s="5"/>
      <c r="G10" s="5"/>
    </row>
    <row r="11" spans="1:7" x14ac:dyDescent="0.25">
      <c r="F11" s="5"/>
    </row>
    <row r="12" spans="1:7" x14ac:dyDescent="0.25">
      <c r="F12" s="5"/>
    </row>
    <row r="13" spans="1:7" x14ac:dyDescent="0.25">
      <c r="F13" s="5"/>
      <c r="G13" s="5"/>
    </row>
    <row r="14" spans="1:7" x14ac:dyDescent="0.25">
      <c r="F14" s="5"/>
      <c r="G14" s="5"/>
    </row>
    <row r="15" spans="1:7" x14ac:dyDescent="0.25">
      <c r="F15" s="5"/>
      <c r="G15" s="5"/>
    </row>
    <row r="16" spans="1:7" x14ac:dyDescent="0.25">
      <c r="F16" s="5"/>
      <c r="G16" s="5"/>
    </row>
    <row r="17" spans="1:7" x14ac:dyDescent="0.25">
      <c r="F17" s="5"/>
      <c r="G17" s="5"/>
    </row>
    <row r="18" spans="1:7" x14ac:dyDescent="0.25">
      <c r="F18" s="5"/>
      <c r="G18" s="5"/>
    </row>
    <row r="19" spans="1:7" x14ac:dyDescent="0.25">
      <c r="F19" s="5"/>
      <c r="G19" s="5"/>
    </row>
    <row r="20" spans="1:7" x14ac:dyDescent="0.25">
      <c r="F20" s="5"/>
      <c r="G20" s="5"/>
    </row>
    <row r="21" spans="1:7" x14ac:dyDescent="0.25">
      <c r="F21" s="5"/>
      <c r="G21" s="5"/>
    </row>
    <row r="22" spans="1:7" x14ac:dyDescent="0.25">
      <c r="F22" s="5"/>
      <c r="G22" s="5"/>
    </row>
    <row r="23" spans="1:7" x14ac:dyDescent="0.25">
      <c r="F23" s="5"/>
      <c r="G23" s="5"/>
    </row>
    <row r="24" spans="1:7" x14ac:dyDescent="0.25">
      <c r="A24" s="3"/>
      <c r="F24" s="9"/>
      <c r="G24" s="9"/>
    </row>
    <row r="25" spans="1:7" x14ac:dyDescent="0.25">
      <c r="F25" s="5"/>
      <c r="G25" s="5"/>
    </row>
    <row r="26" spans="1:7" x14ac:dyDescent="0.25">
      <c r="F26" s="5"/>
    </row>
    <row r="27" spans="1:7" x14ac:dyDescent="0.25">
      <c r="F27" s="5"/>
    </row>
    <row r="28" spans="1:7" x14ac:dyDescent="0.25">
      <c r="F28" s="5"/>
    </row>
    <row r="29" spans="1:7" x14ac:dyDescent="0.25">
      <c r="F29" s="5"/>
    </row>
    <row r="30" spans="1:7" x14ac:dyDescent="0.25">
      <c r="F30" s="5"/>
    </row>
    <row r="31" spans="1:7" x14ac:dyDescent="0.25">
      <c r="A31" s="7"/>
      <c r="F31" s="5"/>
    </row>
    <row r="32" spans="1:7" x14ac:dyDescent="0.25">
      <c r="F32" s="5"/>
    </row>
    <row r="33" spans="1:7" x14ac:dyDescent="0.25">
      <c r="A33" s="3"/>
      <c r="F33" s="9"/>
      <c r="G33" s="5"/>
    </row>
    <row r="34" spans="1:7" x14ac:dyDescent="0.25">
      <c r="F34" s="5"/>
      <c r="G34" s="5"/>
    </row>
    <row r="35" spans="1:7" x14ac:dyDescent="0.25">
      <c r="F35" s="5"/>
      <c r="G35" s="5"/>
    </row>
    <row r="36" spans="1:7" x14ac:dyDescent="0.25">
      <c r="F36" s="5"/>
      <c r="G36" s="5"/>
    </row>
    <row r="37" spans="1:7" x14ac:dyDescent="0.25">
      <c r="A37" s="3"/>
      <c r="F37" s="8"/>
      <c r="G37" s="5"/>
    </row>
    <row r="38" spans="1:7" x14ac:dyDescent="0.25">
      <c r="F38" s="5"/>
      <c r="G38" s="5"/>
    </row>
    <row r="39" spans="1:7" x14ac:dyDescent="0.25">
      <c r="F39" s="5"/>
      <c r="G39" s="5"/>
    </row>
    <row r="40" spans="1:7" x14ac:dyDescent="0.25">
      <c r="E40" s="5"/>
      <c r="F40" s="5"/>
    </row>
    <row r="41" spans="1:7" x14ac:dyDescent="0.25">
      <c r="E41" s="5"/>
      <c r="F41" s="5"/>
    </row>
    <row r="42" spans="1:7" x14ac:dyDescent="0.25">
      <c r="E42" s="5"/>
      <c r="F42" s="5"/>
    </row>
    <row r="43" spans="1:7" x14ac:dyDescent="0.25">
      <c r="A43" s="3"/>
      <c r="E43" s="5"/>
      <c r="F43" s="9"/>
    </row>
    <row r="44" spans="1:7" x14ac:dyDescent="0.25">
      <c r="E44" s="5"/>
      <c r="F44" s="5"/>
    </row>
    <row r="45" spans="1:7" x14ac:dyDescent="0.25">
      <c r="E45" s="5"/>
      <c r="F45" s="5"/>
    </row>
    <row r="46" spans="1:7" x14ac:dyDescent="0.25">
      <c r="E46" s="5"/>
      <c r="F46" s="5"/>
    </row>
    <row r="47" spans="1:7" x14ac:dyDescent="0.25">
      <c r="E47" s="5"/>
      <c r="F47" s="5"/>
    </row>
  </sheetData>
  <pageMargins left="0.7" right="0.7" top="0.78740157499999996" bottom="0.78740157499999996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4</vt:i4>
      </vt:variant>
    </vt:vector>
  </HeadingPairs>
  <TitlesOfParts>
    <vt:vector size="4" baseType="lpstr">
      <vt:lpstr>Ark1</vt:lpstr>
      <vt:lpstr>Ark3</vt:lpstr>
      <vt:lpstr>Ark2</vt:lpstr>
      <vt:lpstr>Ark4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Finn G. Engesland</dc:creator>
  <cp:lastModifiedBy>Johansen, Rita</cp:lastModifiedBy>
  <cp:lastPrinted>2012-06-13T20:55:36Z</cp:lastPrinted>
  <dcterms:created xsi:type="dcterms:W3CDTF">2009-06-15T20:55:55Z</dcterms:created>
  <dcterms:modified xsi:type="dcterms:W3CDTF">2012-06-14T07:49:00Z</dcterms:modified>
</cp:coreProperties>
</file>